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an\Nextcloud\Desktop\"/>
    </mc:Choice>
  </mc:AlternateContent>
  <bookViews>
    <workbookView xWindow="0" yWindow="0" windowWidth="15000" windowHeight="1038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D23" i="1"/>
  <c r="B23" i="1"/>
  <c r="K23" i="1" s="1"/>
  <c r="J22" i="1"/>
  <c r="I22" i="1"/>
  <c r="H22" i="1"/>
  <c r="G22" i="1"/>
  <c r="F22" i="1"/>
  <c r="E22" i="1"/>
  <c r="K22" i="1" s="1"/>
  <c r="D22" i="1"/>
  <c r="B22" i="1"/>
  <c r="H21" i="1"/>
  <c r="K21" i="1" s="1"/>
  <c r="G21" i="1"/>
  <c r="D21" i="1"/>
  <c r="B21" i="1"/>
  <c r="H20" i="1"/>
  <c r="G20" i="1"/>
  <c r="D20" i="1"/>
  <c r="B20" i="1"/>
  <c r="K20" i="1" s="1"/>
  <c r="H19" i="1"/>
  <c r="G19" i="1"/>
  <c r="D19" i="1"/>
  <c r="B19" i="1"/>
  <c r="K19" i="1" s="1"/>
  <c r="J18" i="1"/>
  <c r="I18" i="1"/>
  <c r="H18" i="1"/>
  <c r="G18" i="1"/>
  <c r="D18" i="1"/>
  <c r="D17" i="1" s="1"/>
  <c r="K17" i="1" s="1"/>
  <c r="B18" i="1"/>
  <c r="K18" i="1" s="1"/>
  <c r="B17" i="1"/>
  <c r="H16" i="1"/>
  <c r="G16" i="1"/>
  <c r="N15" i="1"/>
  <c r="H15" i="1"/>
  <c r="G15" i="1"/>
  <c r="H14" i="1"/>
  <c r="G14" i="1"/>
  <c r="H13" i="1"/>
  <c r="G13" i="1"/>
  <c r="N12" i="1"/>
  <c r="H12" i="1"/>
  <c r="G12" i="1"/>
  <c r="H11" i="1"/>
  <c r="G11" i="1"/>
  <c r="I1" i="1"/>
  <c r="F1" i="1"/>
  <c r="B1" i="1"/>
</calcChain>
</file>

<file path=xl/sharedStrings.xml><?xml version="1.0" encoding="utf-8"?>
<sst xmlns="http://schemas.openxmlformats.org/spreadsheetml/2006/main" count="42" uniqueCount="39">
  <si>
    <t>Charter school</t>
  </si>
  <si>
    <t>County</t>
  </si>
  <si>
    <t>CTDS number</t>
  </si>
  <si>
    <t>Instructions</t>
  </si>
  <si>
    <t>Avg. Daily Membership</t>
  </si>
  <si>
    <t>2024</t>
  </si>
  <si>
    <t>2025</t>
  </si>
  <si>
    <t>Attending</t>
  </si>
  <si>
    <t xml:space="preserve">                                            Annual Financial Report Summary</t>
  </si>
  <si>
    <t xml:space="preserve">Adjusted </t>
  </si>
  <si>
    <t xml:space="preserve">Revenues </t>
  </si>
  <si>
    <t>Budgeted Expenses</t>
  </si>
  <si>
    <t>Actual Expenses</t>
  </si>
  <si>
    <t>Beginning</t>
  </si>
  <si>
    <t>Capital</t>
  </si>
  <si>
    <t xml:space="preserve">Redemption of </t>
  </si>
  <si>
    <t>Ending</t>
  </si>
  <si>
    <t>Project/Program</t>
  </si>
  <si>
    <t>Project Balance</t>
  </si>
  <si>
    <t>Indirect costs</t>
  </si>
  <si>
    <t>Reversions</t>
  </si>
  <si>
    <t>acquisitions</t>
  </si>
  <si>
    <t xml:space="preserve">principal </t>
  </si>
  <si>
    <t>Additional reserve information</t>
  </si>
  <si>
    <t>Regular Education</t>
  </si>
  <si>
    <t>(see Reserve balance tab for more detail)</t>
  </si>
  <si>
    <t>Special Education</t>
  </si>
  <si>
    <t>Pupil Transportation</t>
  </si>
  <si>
    <t>Dropout Prevention Programs</t>
  </si>
  <si>
    <t>The total reserve balance for FY 2025 is:</t>
  </si>
  <si>
    <t>Joint Career &amp; Tech. Ed. &amp; Voc. Ed. Center</t>
  </si>
  <si>
    <t>K-3 Reading Program</t>
  </si>
  <si>
    <t>Schoolwide and other special projects</t>
  </si>
  <si>
    <t>Classroom Site</t>
  </si>
  <si>
    <t>Instructional Improvement</t>
  </si>
  <si>
    <t>English Language Learner</t>
  </si>
  <si>
    <t>Compensatory Instruction</t>
  </si>
  <si>
    <t>Federal Projects</t>
  </si>
  <si>
    <t>State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</si>
</sst>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164" formatCode="\(0E+00\);\(\-0E+00\)"/>
    <numFmt numFmtId="165" formatCode="#,##0.0000_);\(#,##0.0000\)"/>
    <numFmt numFmtId="166" formatCode="0_);\(0\)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10"/>
      <name val="Times New Roman"/>
      <family val="1"/>
    </font>
    <font>
      <u/>
      <sz val="9"/>
      <color indexed="12"/>
      <name val="Arial"/>
      <family val="2"/>
    </font>
    <font>
      <b/>
      <sz val="10"/>
      <color rgb="FF0000CC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0000CC"/>
      <name val="Times New Roman"/>
      <family val="2"/>
    </font>
    <font>
      <sz val="10"/>
      <color indexed="8"/>
      <name val="Times New Roman"/>
      <family val="1"/>
    </font>
    <font>
      <sz val="10"/>
      <color theme="0" tint="-0.349894711142307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855555894650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>
      <protection locked="0"/>
    </xf>
  </cellStyleXfs>
  <cellXfs count="75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 applyAlignment="1">
      <alignment horizontal="center"/>
    </xf>
    <xf numFmtId="164" fontId="2" fillId="2" borderId="0" xfId="1" applyNumberFormat="1" applyFont="1" applyFill="1" applyAlignment="1">
      <alignment horizontal="left"/>
    </xf>
    <xf numFmtId="49" fontId="1" fillId="0" borderId="1" xfId="1" applyNumberFormat="1" applyBorder="1" applyAlignment="1">
      <alignment horizontal="center"/>
    </xf>
    <xf numFmtId="37" fontId="4" fillId="3" borderId="0" xfId="2" applyNumberFormat="1" applyFont="1" applyFill="1" applyBorder="1" applyAlignment="1" applyProtection="1">
      <alignment horizontal="center" vertical="center"/>
    </xf>
    <xf numFmtId="0" fontId="5" fillId="3" borderId="0" xfId="2" applyFont="1" applyFill="1" applyAlignment="1" applyProtection="1">
      <alignment horizontal="right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1" fillId="0" borderId="2" xfId="1" applyNumberFormat="1" applyBorder="1" applyProtection="1">
      <protection locked="0"/>
    </xf>
    <xf numFmtId="0" fontId="1" fillId="0" borderId="0" xfId="1" applyAlignment="1">
      <alignment horizontal="right" vertical="center"/>
    </xf>
    <xf numFmtId="37" fontId="7" fillId="2" borderId="0" xfId="1" applyNumberFormat="1" applyFont="1" applyFill="1" applyAlignment="1">
      <alignment horizontal="left" vertical="center"/>
    </xf>
    <xf numFmtId="164" fontId="1" fillId="2" borderId="3" xfId="1" applyNumberFormat="1" applyFill="1" applyBorder="1"/>
    <xf numFmtId="164" fontId="1" fillId="3" borderId="3" xfId="1" applyNumberFormat="1" applyFill="1" applyBorder="1"/>
    <xf numFmtId="164" fontId="8" fillId="3" borderId="3" xfId="2" applyNumberFormat="1" applyFont="1" applyFill="1" applyBorder="1" applyAlignment="1" applyProtection="1">
      <alignment horizontal="center"/>
    </xf>
    <xf numFmtId="37" fontId="9" fillId="0" borderId="4" xfId="1" applyNumberFormat="1" applyFont="1" applyBorder="1" applyAlignment="1">
      <alignment horizontal="center"/>
    </xf>
    <xf numFmtId="37" fontId="9" fillId="0" borderId="5" xfId="1" applyNumberFormat="1" applyFont="1" applyBorder="1" applyAlignment="1">
      <alignment horizontal="center"/>
    </xf>
    <xf numFmtId="37" fontId="9" fillId="2" borderId="6" xfId="1" applyNumberFormat="1" applyFont="1" applyFill="1" applyBorder="1" applyAlignment="1">
      <alignment horizontal="center"/>
    </xf>
    <xf numFmtId="37" fontId="9" fillId="2" borderId="7" xfId="1" applyNumberFormat="1" applyFont="1" applyFill="1" applyBorder="1" applyAlignment="1">
      <alignment horizontal="left"/>
    </xf>
    <xf numFmtId="37" fontId="8" fillId="3" borderId="7" xfId="2" applyNumberFormat="1" applyFont="1" applyFill="1" applyBorder="1" applyAlignment="1" applyProtection="1">
      <alignment horizontal="center" vertical="center"/>
    </xf>
    <xf numFmtId="37" fontId="8" fillId="3" borderId="7" xfId="2" applyNumberFormat="1" applyFont="1" applyFill="1" applyBorder="1" applyAlignment="1" applyProtection="1">
      <alignment horizontal="center"/>
    </xf>
    <xf numFmtId="38" fontId="9" fillId="0" borderId="8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37" fontId="9" fillId="2" borderId="9" xfId="1" applyNumberFormat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/>
    </xf>
    <xf numFmtId="38" fontId="8" fillId="3" borderId="11" xfId="2" applyNumberFormat="1" applyFont="1" applyFill="1" applyBorder="1" applyAlignment="1" applyProtection="1">
      <alignment horizontal="center" vertical="center"/>
    </xf>
    <xf numFmtId="38" fontId="8" fillId="3" borderId="11" xfId="2" applyNumberFormat="1" applyFont="1" applyFill="1" applyBorder="1" applyAlignment="1" applyProtection="1">
      <alignment horizontal="center"/>
    </xf>
    <xf numFmtId="38" fontId="9" fillId="0" borderId="12" xfId="1" applyNumberFormat="1" applyFont="1" applyBorder="1" applyAlignment="1">
      <alignment horizontal="center"/>
    </xf>
    <xf numFmtId="37" fontId="9" fillId="0" borderId="13" xfId="1" applyNumberFormat="1" applyFont="1" applyBorder="1" applyAlignment="1">
      <alignment horizontal="center"/>
    </xf>
    <xf numFmtId="38" fontId="9" fillId="2" borderId="13" xfId="1" applyNumberFormat="1" applyFont="1" applyFill="1" applyBorder="1" applyAlignment="1">
      <alignment horizontal="center"/>
    </xf>
    <xf numFmtId="37" fontId="9" fillId="2" borderId="12" xfId="1" applyNumberFormat="1" applyFont="1" applyFill="1" applyBorder="1" applyAlignment="1">
      <alignment horizontal="left"/>
    </xf>
    <xf numFmtId="37" fontId="9" fillId="4" borderId="2" xfId="1" applyNumberFormat="1" applyFont="1" applyFill="1" applyBorder="1"/>
    <xf numFmtId="37" fontId="9" fillId="4" borderId="13" xfId="1" applyNumberFormat="1" applyFont="1" applyFill="1" applyBorder="1"/>
    <xf numFmtId="37" fontId="9" fillId="4" borderId="14" xfId="1" applyNumberFormat="1" applyFont="1" applyFill="1" applyBorder="1"/>
    <xf numFmtId="37" fontId="10" fillId="5" borderId="15" xfId="1" applyNumberFormat="1" applyFont="1" applyFill="1" applyBorder="1" applyAlignment="1">
      <alignment horizontal="center"/>
    </xf>
    <xf numFmtId="37" fontId="9" fillId="2" borderId="6" xfId="1" applyNumberFormat="1" applyFont="1" applyFill="1" applyBorder="1"/>
    <xf numFmtId="37" fontId="9" fillId="2" borderId="16" xfId="1" applyNumberFormat="1" applyFont="1" applyFill="1" applyBorder="1"/>
    <xf numFmtId="37" fontId="10" fillId="5" borderId="17" xfId="1" applyNumberFormat="1" applyFont="1" applyFill="1" applyBorder="1" applyAlignment="1">
      <alignment horizontal="center"/>
    </xf>
    <xf numFmtId="37" fontId="9" fillId="4" borderId="15" xfId="1" applyNumberFormat="1" applyFont="1" applyFill="1" applyBorder="1"/>
    <xf numFmtId="37" fontId="9" fillId="2" borderId="18" xfId="1" applyNumberFormat="1" applyFont="1" applyFill="1" applyBorder="1"/>
    <xf numFmtId="166" fontId="1" fillId="0" borderId="0" xfId="1" applyNumberFormat="1"/>
    <xf numFmtId="37" fontId="9" fillId="0" borderId="6" xfId="1" applyNumberFormat="1" applyFont="1" applyBorder="1"/>
    <xf numFmtId="0" fontId="6" fillId="0" borderId="0" xfId="1" applyFont="1"/>
    <xf numFmtId="37" fontId="9" fillId="2" borderId="8" xfId="1" applyNumberFormat="1" applyFont="1" applyFill="1" applyBorder="1" applyAlignment="1">
      <alignment horizontal="left"/>
    </xf>
    <xf numFmtId="37" fontId="9" fillId="4" borderId="5" xfId="1" applyNumberFormat="1" applyFont="1" applyFill="1" applyBorder="1"/>
    <xf numFmtId="37" fontId="9" fillId="4" borderId="19" xfId="1" applyNumberFormat="1" applyFont="1" applyFill="1" applyBorder="1"/>
    <xf numFmtId="37" fontId="9" fillId="0" borderId="20" xfId="1" applyNumberFormat="1" applyFont="1" applyBorder="1"/>
    <xf numFmtId="37" fontId="9" fillId="2" borderId="21" xfId="1" applyNumberFormat="1" applyFont="1" applyFill="1" applyBorder="1"/>
    <xf numFmtId="42" fontId="1" fillId="2" borderId="1" xfId="1" applyNumberFormat="1" applyFill="1" applyBorder="1"/>
    <xf numFmtId="37" fontId="9" fillId="0" borderId="2" xfId="1" applyNumberFormat="1" applyFont="1" applyBorder="1" applyAlignment="1">
      <alignment horizontal="left"/>
    </xf>
    <xf numFmtId="37" fontId="10" fillId="5" borderId="2" xfId="1" applyNumberFormat="1" applyFont="1" applyFill="1" applyBorder="1" applyAlignment="1">
      <alignment horizontal="center"/>
    </xf>
    <xf numFmtId="37" fontId="9" fillId="0" borderId="22" xfId="1" applyNumberFormat="1" applyFont="1" applyBorder="1"/>
    <xf numFmtId="37" fontId="9" fillId="2" borderId="14" xfId="1" applyNumberFormat="1" applyFont="1" applyFill="1" applyBorder="1"/>
    <xf numFmtId="37" fontId="9" fillId="4" borderId="2" xfId="1" applyNumberFormat="1" applyFont="1" applyFill="1" applyBorder="1" applyAlignment="1">
      <alignment horizontal="center"/>
    </xf>
    <xf numFmtId="37" fontId="9" fillId="0" borderId="15" xfId="1" applyNumberFormat="1" applyFont="1" applyBorder="1" applyAlignment="1">
      <alignment horizontal="left"/>
    </xf>
    <xf numFmtId="37" fontId="1" fillId="0" borderId="2" xfId="1" applyNumberFormat="1" applyBorder="1"/>
    <xf numFmtId="37" fontId="9" fillId="0" borderId="2" xfId="1" applyNumberFormat="1" applyFont="1" applyBorder="1" applyProtection="1">
      <protection locked="0"/>
    </xf>
    <xf numFmtId="37" fontId="9" fillId="0" borderId="2" xfId="1" applyNumberFormat="1" applyFont="1" applyBorder="1"/>
    <xf numFmtId="37" fontId="9" fillId="0" borderId="23" xfId="1" applyNumberFormat="1" applyFont="1" applyBorder="1" applyAlignment="1" applyProtection="1">
      <alignment horizontal="right"/>
      <protection locked="0"/>
    </xf>
    <xf numFmtId="37" fontId="9" fillId="0" borderId="15" xfId="1" applyNumberFormat="1" applyFont="1" applyBorder="1" applyAlignment="1" applyProtection="1">
      <alignment horizontal="right"/>
      <protection locked="0"/>
    </xf>
    <xf numFmtId="37" fontId="9" fillId="2" borderId="2" xfId="1" applyNumberFormat="1" applyFont="1" applyFill="1" applyBorder="1"/>
    <xf numFmtId="37" fontId="9" fillId="0" borderId="17" xfId="1" applyNumberFormat="1" applyFont="1" applyBorder="1"/>
    <xf numFmtId="37" fontId="1" fillId="2" borderId="19" xfId="1" applyNumberFormat="1" applyFill="1" applyBorder="1"/>
    <xf numFmtId="37" fontId="9" fillId="2" borderId="23" xfId="1" applyNumberFormat="1" applyFont="1" applyFill="1" applyBorder="1"/>
    <xf numFmtId="37" fontId="9" fillId="0" borderId="15" xfId="1" applyNumberFormat="1" applyFont="1" applyBorder="1"/>
    <xf numFmtId="37" fontId="9" fillId="2" borderId="17" xfId="1" applyNumberFormat="1" applyFont="1" applyFill="1" applyBorder="1"/>
    <xf numFmtId="37" fontId="9" fillId="2" borderId="15" xfId="1" applyNumberFormat="1" applyFont="1" applyFill="1" applyBorder="1"/>
    <xf numFmtId="0" fontId="1" fillId="0" borderId="1" xfId="1" applyBorder="1" applyAlignment="1">
      <alignment horizontal="center"/>
    </xf>
    <xf numFmtId="37" fontId="9" fillId="0" borderId="3" xfId="1" applyNumberFormat="1" applyFont="1" applyBorder="1" applyAlignment="1">
      <alignment horizontal="center" wrapText="1"/>
    </xf>
    <xf numFmtId="37" fontId="9" fillId="0" borderId="7" xfId="1" applyNumberFormat="1" applyFont="1" applyBorder="1" applyAlignment="1">
      <alignment horizontal="center" wrapText="1"/>
    </xf>
    <xf numFmtId="37" fontId="9" fillId="0" borderId="10" xfId="1" applyNumberFormat="1" applyFont="1" applyBorder="1" applyAlignment="1">
      <alignment horizontal="center" wrapText="1"/>
    </xf>
    <xf numFmtId="38" fontId="9" fillId="0" borderId="6" xfId="1" applyNumberFormat="1" applyFont="1" applyBorder="1" applyAlignment="1">
      <alignment horizontal="center" wrapText="1"/>
    </xf>
    <xf numFmtId="38" fontId="9" fillId="0" borderId="9" xfId="1" applyNumberFormat="1" applyFont="1" applyBorder="1" applyAlignment="1">
      <alignment horizontal="center" wrapText="1"/>
    </xf>
    <xf numFmtId="38" fontId="9" fillId="0" borderId="5" xfId="1" applyNumberFormat="1" applyFont="1" applyBorder="1" applyAlignment="1">
      <alignment horizontal="center" wrapText="1"/>
    </xf>
  </cellXfs>
  <cellStyles count="3">
    <cellStyle name="Hyperlink" xfId="2"/>
    <cellStyle name="Normal" xfId="0" builtinId="0"/>
    <cellStyle name="Normal 5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d/Nextcloud/Downloads/afr25%20(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4-25%20All%20Schools\Challenger\24-25%20AFR\afr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Food Service"/>
      <sheetName val="Summary"/>
      <sheetName val="Reserve balance"/>
      <sheetName val="School listing"/>
      <sheetName val="Alerts"/>
      <sheetName val="Accounting data"/>
      <sheetName val="Calculations"/>
      <sheetName val="Instructions"/>
    </sheetNames>
    <sheetDataSet>
      <sheetData sheetId="0">
        <row r="1">
          <cell r="D1" t="str">
            <v>Challenger Basic School</v>
          </cell>
          <cell r="M1" t="str">
            <v>Maricopa</v>
          </cell>
          <cell r="R1" t="str">
            <v>078957000</v>
          </cell>
        </row>
      </sheetData>
      <sheetData sheetId="1">
        <row r="43">
          <cell r="H43">
            <v>3101109</v>
          </cell>
        </row>
      </sheetData>
      <sheetData sheetId="2">
        <row r="23">
          <cell r="I23">
            <v>2142488</v>
          </cell>
          <cell r="J23">
            <v>2194663</v>
          </cell>
        </row>
        <row r="37">
          <cell r="I37">
            <v>40096</v>
          </cell>
          <cell r="J37">
            <v>37270</v>
          </cell>
        </row>
        <row r="38">
          <cell r="I38">
            <v>0</v>
          </cell>
          <cell r="J38">
            <v>0</v>
          </cell>
        </row>
        <row r="39">
          <cell r="I39">
            <v>0</v>
          </cell>
          <cell r="J39">
            <v>0</v>
          </cell>
        </row>
        <row r="40">
          <cell r="I40">
            <v>0</v>
          </cell>
          <cell r="J40">
            <v>0</v>
          </cell>
        </row>
        <row r="41">
          <cell r="I41">
            <v>22685</v>
          </cell>
          <cell r="J41">
            <v>28875</v>
          </cell>
        </row>
      </sheetData>
      <sheetData sheetId="3">
        <row r="13">
          <cell r="J13">
            <v>311704</v>
          </cell>
          <cell r="K13">
            <v>288164</v>
          </cell>
        </row>
        <row r="18">
          <cell r="F18">
            <v>0</v>
          </cell>
          <cell r="G18">
            <v>0</v>
          </cell>
        </row>
        <row r="24">
          <cell r="F24">
            <v>208452</v>
          </cell>
        </row>
        <row r="28">
          <cell r="F28">
            <v>272770</v>
          </cell>
        </row>
      </sheetData>
      <sheetData sheetId="4">
        <row r="11">
          <cell r="H11">
            <v>20218</v>
          </cell>
          <cell r="I11">
            <v>19541</v>
          </cell>
        </row>
        <row r="15">
          <cell r="F15">
            <v>0</v>
          </cell>
        </row>
        <row r="17">
          <cell r="F17">
            <v>19541</v>
          </cell>
        </row>
      </sheetData>
      <sheetData sheetId="5">
        <row r="26">
          <cell r="F26">
            <v>0</v>
          </cell>
          <cell r="H26">
            <v>0</v>
          </cell>
          <cell r="N26">
            <v>0</v>
          </cell>
          <cell r="O26">
            <v>0</v>
          </cell>
        </row>
        <row r="48">
          <cell r="F48">
            <v>0</v>
          </cell>
          <cell r="H48">
            <v>0</v>
          </cell>
          <cell r="N48">
            <v>0</v>
          </cell>
          <cell r="O48">
            <v>0</v>
          </cell>
        </row>
      </sheetData>
      <sheetData sheetId="6"/>
      <sheetData sheetId="7"/>
      <sheetData sheetId="8">
        <row r="23">
          <cell r="E23">
            <v>0</v>
          </cell>
          <cell r="F23">
            <v>0</v>
          </cell>
          <cell r="G23">
            <v>45599</v>
          </cell>
          <cell r="H23">
            <v>0</v>
          </cell>
          <cell r="I23">
            <v>0</v>
          </cell>
          <cell r="J23">
            <v>65413</v>
          </cell>
          <cell r="K23">
            <v>45599</v>
          </cell>
          <cell r="L23">
            <v>0</v>
          </cell>
          <cell r="M23">
            <v>0</v>
          </cell>
        </row>
        <row r="40">
          <cell r="E40">
            <v>68516</v>
          </cell>
          <cell r="F40">
            <v>68516</v>
          </cell>
          <cell r="G40">
            <v>4990</v>
          </cell>
          <cell r="I40">
            <v>0</v>
          </cell>
          <cell r="J40">
            <v>21530</v>
          </cell>
          <cell r="K40">
            <v>4990</v>
          </cell>
          <cell r="L40">
            <v>0</v>
          </cell>
          <cell r="M40">
            <v>0</v>
          </cell>
        </row>
      </sheetData>
      <sheetData sheetId="9"/>
      <sheetData sheetId="10"/>
      <sheetData sheetId="11"/>
      <sheetData sheetId="12"/>
      <sheetData sheetId="13">
        <row r="26">
          <cell r="F26" t="str">
            <v>No</v>
          </cell>
        </row>
        <row r="39">
          <cell r="D39">
            <v>0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Summary"/>
      <sheetName val="Project balance reserves"/>
      <sheetName val="School listing"/>
      <sheetName val="Alerts"/>
      <sheetName val="Instructions"/>
      <sheetName val="Accounting data"/>
      <sheetName val="Calculations"/>
      <sheetName val="afr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7">
          <cell r="K17">
            <v>2409429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downloads/CS%20FINAL%20FILES%20FROM%20ADE/BegFundBal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workbookViewId="0">
      <selection activeCell="P29" sqref="P29"/>
    </sheetView>
  </sheetViews>
  <sheetFormatPr defaultRowHeight="15" x14ac:dyDescent="0.25"/>
  <cols>
    <col min="1" max="1" width="32.7109375" style="2" customWidth="1"/>
    <col min="2" max="3" width="14" style="2" customWidth="1"/>
    <col min="4" max="4" width="13" style="2" customWidth="1"/>
    <col min="5" max="5" width="13.42578125" style="2" customWidth="1"/>
    <col min="6" max="6" width="13" style="2" customWidth="1"/>
    <col min="7" max="7" width="14" style="2" customWidth="1"/>
    <col min="8" max="8" width="16.5703125" style="2" customWidth="1"/>
    <col min="9" max="10" width="13.42578125" style="2" customWidth="1"/>
    <col min="11" max="11" width="14.5703125" style="2" customWidth="1"/>
    <col min="12" max="12" width="7.5703125" style="2" customWidth="1"/>
    <col min="13" max="13" width="4.5703125" style="2" customWidth="1"/>
    <col min="14" max="14" width="10.5703125" style="2" customWidth="1"/>
    <col min="15" max="29" width="7.5703125" style="2" customWidth="1"/>
  </cols>
  <sheetData>
    <row r="1" spans="1:14" x14ac:dyDescent="0.25">
      <c r="A1" s="1" t="s">
        <v>0</v>
      </c>
      <c r="B1" s="68" t="str">
        <f>'[1]Cover Page'!D1</f>
        <v>Challenger Basic School</v>
      </c>
      <c r="C1" s="68"/>
      <c r="E1" s="1" t="s">
        <v>1</v>
      </c>
      <c r="F1" s="3" t="str">
        <f>'[1]Cover Page'!M1</f>
        <v>Maricopa</v>
      </c>
      <c r="G1" s="4"/>
      <c r="H1" s="1" t="s">
        <v>2</v>
      </c>
      <c r="I1" s="5" t="str">
        <f>'[1]Cover Page'!R1</f>
        <v>078957000</v>
      </c>
      <c r="J1" s="3"/>
      <c r="K1" s="3"/>
    </row>
    <row r="3" spans="1:14" x14ac:dyDescent="0.25">
      <c r="A3" s="6" t="s">
        <v>3</v>
      </c>
    </row>
    <row r="4" spans="1:14" x14ac:dyDescent="0.25">
      <c r="H4" s="7" t="s">
        <v>4</v>
      </c>
      <c r="I4" s="8" t="s">
        <v>5</v>
      </c>
      <c r="J4" s="8" t="s">
        <v>6</v>
      </c>
    </row>
    <row r="5" spans="1:14" x14ac:dyDescent="0.25">
      <c r="H5" s="9" t="s">
        <v>7</v>
      </c>
      <c r="I5" s="10">
        <v>300.9513</v>
      </c>
      <c r="J5" s="10">
        <v>254.81360000000001</v>
      </c>
    </row>
    <row r="6" spans="1:14" x14ac:dyDescent="0.25">
      <c r="A6" s="11"/>
      <c r="B6" s="12" t="s">
        <v>8</v>
      </c>
    </row>
    <row r="8" spans="1:14" x14ac:dyDescent="0.25">
      <c r="A8" s="13"/>
      <c r="B8" s="14"/>
      <c r="C8" s="15" t="s">
        <v>9</v>
      </c>
      <c r="D8" s="69" t="s">
        <v>10</v>
      </c>
      <c r="E8" s="16"/>
      <c r="F8" s="17"/>
      <c r="G8" s="72" t="s">
        <v>11</v>
      </c>
      <c r="H8" s="74" t="s">
        <v>12</v>
      </c>
      <c r="I8" s="17"/>
      <c r="J8" s="17"/>
      <c r="K8" s="18"/>
    </row>
    <row r="9" spans="1:14" x14ac:dyDescent="0.25">
      <c r="A9" s="19"/>
      <c r="B9" s="20" t="s">
        <v>13</v>
      </c>
      <c r="C9" s="21" t="s">
        <v>13</v>
      </c>
      <c r="D9" s="70"/>
      <c r="E9" s="22"/>
      <c r="F9" s="23"/>
      <c r="G9" s="73"/>
      <c r="H9" s="73"/>
      <c r="I9" s="23" t="s">
        <v>14</v>
      </c>
      <c r="J9" s="23" t="s">
        <v>15</v>
      </c>
      <c r="K9" s="24" t="s">
        <v>16</v>
      </c>
    </row>
    <row r="10" spans="1:14" x14ac:dyDescent="0.25">
      <c r="A10" s="25" t="s">
        <v>17</v>
      </c>
      <c r="B10" s="26" t="s">
        <v>18</v>
      </c>
      <c r="C10" s="27" t="s">
        <v>18</v>
      </c>
      <c r="D10" s="71"/>
      <c r="E10" s="28" t="s">
        <v>19</v>
      </c>
      <c r="F10" s="29" t="s">
        <v>20</v>
      </c>
      <c r="G10" s="73"/>
      <c r="H10" s="73"/>
      <c r="I10" s="29" t="s">
        <v>21</v>
      </c>
      <c r="J10" s="29" t="s">
        <v>22</v>
      </c>
      <c r="K10" s="30" t="s">
        <v>18</v>
      </c>
      <c r="M10" s="1" t="s">
        <v>23</v>
      </c>
    </row>
    <row r="11" spans="1:14" x14ac:dyDescent="0.25">
      <c r="A11" s="31" t="s">
        <v>24</v>
      </c>
      <c r="B11" s="32"/>
      <c r="C11" s="33"/>
      <c r="D11" s="33"/>
      <c r="E11" s="34"/>
      <c r="F11" s="35"/>
      <c r="G11" s="36">
        <f>'[1]Page 2'!I23</f>
        <v>2142488</v>
      </c>
      <c r="H11" s="37">
        <f>'[1]Page 2'!J23</f>
        <v>2194663</v>
      </c>
      <c r="I11" s="38"/>
      <c r="J11" s="35"/>
      <c r="K11" s="32"/>
      <c r="M11" s="1" t="s">
        <v>25</v>
      </c>
    </row>
    <row r="12" spans="1:14" x14ac:dyDescent="0.25">
      <c r="A12" s="31" t="s">
        <v>26</v>
      </c>
      <c r="B12" s="32"/>
      <c r="C12" s="32"/>
      <c r="D12" s="32"/>
      <c r="E12" s="39"/>
      <c r="F12" s="35"/>
      <c r="G12" s="36">
        <f>'[1]Page 2'!I37</f>
        <v>40096</v>
      </c>
      <c r="H12" s="40">
        <f>'[1]Page 2'!J37</f>
        <v>37270</v>
      </c>
      <c r="I12" s="38"/>
      <c r="J12" s="35"/>
      <c r="K12" s="32"/>
      <c r="M12" s="41">
        <v>-1</v>
      </c>
      <c r="N12" s="2" t="str">
        <f>"The Charter "&amp;IF('[1]Reserve balance'!F26="Yes","has","does not have")&amp;" an adopted policy establishing a reserve balance for FY 2025."</f>
        <v>The Charter does not have an adopted policy establishing a reserve balance for FY 2025.</v>
      </c>
    </row>
    <row r="13" spans="1:14" x14ac:dyDescent="0.25">
      <c r="A13" s="31" t="s">
        <v>27</v>
      </c>
      <c r="B13" s="32"/>
      <c r="C13" s="32"/>
      <c r="D13" s="32"/>
      <c r="E13" s="39"/>
      <c r="F13" s="35"/>
      <c r="G13" s="42">
        <f>'[1]Page 2'!I38</f>
        <v>0</v>
      </c>
      <c r="H13" s="40">
        <f>'[1]Page 2'!J38</f>
        <v>0</v>
      </c>
      <c r="I13" s="38"/>
      <c r="J13" s="35"/>
      <c r="K13" s="32"/>
    </row>
    <row r="14" spans="1:14" x14ac:dyDescent="0.25">
      <c r="A14" s="31" t="s">
        <v>28</v>
      </c>
      <c r="B14" s="32"/>
      <c r="C14" s="32"/>
      <c r="D14" s="32"/>
      <c r="E14" s="39"/>
      <c r="F14" s="35"/>
      <c r="G14" s="42">
        <f>'[1]Page 2'!I39</f>
        <v>0</v>
      </c>
      <c r="H14" s="40">
        <f>'[1]Page 2'!J39</f>
        <v>0</v>
      </c>
      <c r="I14" s="38"/>
      <c r="J14" s="35"/>
      <c r="K14" s="32"/>
      <c r="M14" s="41">
        <v>-2</v>
      </c>
      <c r="N14" s="43" t="s">
        <v>29</v>
      </c>
    </row>
    <row r="15" spans="1:14" x14ac:dyDescent="0.25">
      <c r="A15" s="44" t="s">
        <v>30</v>
      </c>
      <c r="B15" s="45"/>
      <c r="C15" s="45"/>
      <c r="D15" s="45"/>
      <c r="E15" s="46"/>
      <c r="F15" s="35"/>
      <c r="G15" s="47">
        <f>'[1]Page 2'!I40</f>
        <v>0</v>
      </c>
      <c r="H15" s="48">
        <f>'[1]Page 2'!J40</f>
        <v>0</v>
      </c>
      <c r="I15" s="38"/>
      <c r="J15" s="35"/>
      <c r="K15" s="32"/>
      <c r="N15" s="49">
        <f>'[1]Reserve balance'!D39</f>
        <v>0</v>
      </c>
    </row>
    <row r="16" spans="1:14" x14ac:dyDescent="0.25">
      <c r="A16" s="50" t="s">
        <v>31</v>
      </c>
      <c r="B16" s="45"/>
      <c r="C16" s="32"/>
      <c r="D16" s="32"/>
      <c r="E16" s="39"/>
      <c r="F16" s="51"/>
      <c r="G16" s="52">
        <f>'[1]Page 2'!I41</f>
        <v>22685</v>
      </c>
      <c r="H16" s="53">
        <f>'[1]Page 2'!J41</f>
        <v>28875</v>
      </c>
      <c r="I16" s="51"/>
      <c r="J16" s="35"/>
      <c r="K16" s="54"/>
    </row>
    <row r="17" spans="1:11" x14ac:dyDescent="0.25">
      <c r="A17" s="55" t="s">
        <v>32</v>
      </c>
      <c r="B17" s="56">
        <f>[2]Summary!$K$17</f>
        <v>2409429</v>
      </c>
      <c r="C17" s="57"/>
      <c r="D17" s="58">
        <f>'[1]Page 1'!H43-SUM(D18:D23)</f>
        <v>2758209</v>
      </c>
      <c r="E17" s="39"/>
      <c r="F17" s="57"/>
      <c r="G17" s="59">
        <v>2205269</v>
      </c>
      <c r="H17" s="60">
        <v>2260808</v>
      </c>
      <c r="I17" s="57">
        <v>26519</v>
      </c>
      <c r="J17" s="57">
        <v>33960</v>
      </c>
      <c r="K17" s="61">
        <f>IF(C17="",B17,C17)+D17-E17-F17-I17-H17-J17</f>
        <v>2846351</v>
      </c>
    </row>
    <row r="18" spans="1:11" x14ac:dyDescent="0.25">
      <c r="A18" s="55" t="s">
        <v>33</v>
      </c>
      <c r="B18" s="58">
        <f>IF('[1]Page 3'!F25="",'[1]Page 3'!F24,'[1]Page 3'!F25)</f>
        <v>208452</v>
      </c>
      <c r="C18" s="32"/>
      <c r="D18" s="61">
        <f>'[1]Page 3'!F28</f>
        <v>272770</v>
      </c>
      <c r="E18" s="39"/>
      <c r="F18" s="57"/>
      <c r="G18" s="62">
        <f>'[1]Page 3'!J13+'[1]Page 3'!F18</f>
        <v>311704</v>
      </c>
      <c r="H18" s="63">
        <f>'[1]Page 3'!G18+'[1]Page 3'!K13</f>
        <v>288164</v>
      </c>
      <c r="I18" s="58">
        <f>'[1]Page 3'!G17</f>
        <v>0</v>
      </c>
      <c r="J18" s="58">
        <f>'[1]Page 3'!G19</f>
        <v>0</v>
      </c>
      <c r="K18" s="61">
        <f t="shared" ref="K18:K23" si="0">B18+D18-E18-F18-I18-H18-J18</f>
        <v>193058</v>
      </c>
    </row>
    <row r="19" spans="1:11" x14ac:dyDescent="0.25">
      <c r="A19" s="55" t="s">
        <v>34</v>
      </c>
      <c r="B19" s="58">
        <f>IF('[1]Page 4'!F16="",'[1]Page 4'!F15,'[1]Page 4'!F16)</f>
        <v>0</v>
      </c>
      <c r="C19" s="32"/>
      <c r="D19" s="61">
        <f>'[1]Page 4'!F17</f>
        <v>19541</v>
      </c>
      <c r="E19" s="39"/>
      <c r="F19" s="57"/>
      <c r="G19" s="64">
        <f>'[1]Page 4'!H11</f>
        <v>20218</v>
      </c>
      <c r="H19" s="61">
        <f>'[1]Page 4'!I11</f>
        <v>19541</v>
      </c>
      <c r="I19" s="38"/>
      <c r="J19" s="38"/>
      <c r="K19" s="61">
        <f t="shared" si="0"/>
        <v>0</v>
      </c>
    </row>
    <row r="20" spans="1:11" x14ac:dyDescent="0.25">
      <c r="A20" s="55" t="s">
        <v>35</v>
      </c>
      <c r="B20" s="58">
        <f>IF('[1]Page 5'!G26="",'[1]Page 5'!F26,'[1]Page 5'!G26)</f>
        <v>0</v>
      </c>
      <c r="C20" s="32"/>
      <c r="D20" s="61">
        <f>'[1]Page 5'!H26</f>
        <v>0</v>
      </c>
      <c r="E20" s="39"/>
      <c r="F20" s="57"/>
      <c r="G20" s="64">
        <f>'[1]Page 5'!N26</f>
        <v>0</v>
      </c>
      <c r="H20" s="61">
        <f>'[1]Page 5'!O26</f>
        <v>0</v>
      </c>
      <c r="I20" s="38"/>
      <c r="J20" s="38"/>
      <c r="K20" s="61">
        <f t="shared" si="0"/>
        <v>0</v>
      </c>
    </row>
    <row r="21" spans="1:11" x14ac:dyDescent="0.25">
      <c r="A21" s="55" t="s">
        <v>36</v>
      </c>
      <c r="B21" s="58">
        <f>IF('[1]Page 5'!G48="",'[1]Page 5'!F48,'[1]Page 5'!G48)</f>
        <v>0</v>
      </c>
      <c r="C21" s="32"/>
      <c r="D21" s="61">
        <f>'[1]Page 5'!H48</f>
        <v>0</v>
      </c>
      <c r="E21" s="39"/>
      <c r="F21" s="57"/>
      <c r="G21" s="64">
        <f>'[1]Page 5'!N48</f>
        <v>0</v>
      </c>
      <c r="H21" s="61">
        <f>'[1]Page 5'!O48</f>
        <v>0</v>
      </c>
      <c r="I21" s="38"/>
      <c r="J21" s="38"/>
      <c r="K21" s="61">
        <f t="shared" si="0"/>
        <v>0</v>
      </c>
    </row>
    <row r="22" spans="1:11" x14ac:dyDescent="0.25">
      <c r="A22" s="55" t="s">
        <v>37</v>
      </c>
      <c r="B22" s="61">
        <f>IF('[1]Page 8'!F23="",'[1]Page 8'!E23,'[1]Page 8'!F23)</f>
        <v>0</v>
      </c>
      <c r="C22" s="32"/>
      <c r="D22" s="61">
        <f>'[1]Page 8'!G23</f>
        <v>45599</v>
      </c>
      <c r="E22" s="65">
        <f>'[1]Page 8'!H23</f>
        <v>0</v>
      </c>
      <c r="F22" s="58">
        <f>'[1]Page 8'!I23</f>
        <v>0</v>
      </c>
      <c r="G22" s="64">
        <f>'[1]Page 8'!J23</f>
        <v>65413</v>
      </c>
      <c r="H22" s="61">
        <f>'[1]Page 8'!K23</f>
        <v>45599</v>
      </c>
      <c r="I22" s="62">
        <f>'[1]Page 8'!M23</f>
        <v>0</v>
      </c>
      <c r="J22" s="58">
        <f>'[1]Page 8'!L23</f>
        <v>0</v>
      </c>
      <c r="K22" s="61">
        <f t="shared" si="0"/>
        <v>0</v>
      </c>
    </row>
    <row r="23" spans="1:11" x14ac:dyDescent="0.25">
      <c r="A23" s="55" t="s">
        <v>38</v>
      </c>
      <c r="B23" s="61">
        <f>IF('[1]Page 8'!F40="",'[1]Page 8'!E40,'[1]Page 8'!F40)</f>
        <v>68516</v>
      </c>
      <c r="C23" s="32"/>
      <c r="D23" s="61">
        <f>'[1]Page 8'!G40</f>
        <v>4990</v>
      </c>
      <c r="E23" s="39"/>
      <c r="F23" s="58">
        <f>'[1]Page 8'!I40</f>
        <v>0</v>
      </c>
      <c r="G23" s="66">
        <f>'[1]Page 8'!J40</f>
        <v>21530</v>
      </c>
      <c r="H23" s="67">
        <f>'[1]Page 8'!K40</f>
        <v>4990</v>
      </c>
      <c r="I23" s="58">
        <f>'[1]Page 8'!M40</f>
        <v>0</v>
      </c>
      <c r="J23" s="58">
        <f>'[1]Page 8'!L40</f>
        <v>0</v>
      </c>
      <c r="K23" s="61">
        <f t="shared" si="0"/>
        <v>68516</v>
      </c>
    </row>
  </sheetData>
  <mergeCells count="4">
    <mergeCell ref="B1:C1"/>
    <mergeCell ref="D8:D10"/>
    <mergeCell ref="G8:G10"/>
    <mergeCell ref="H8:H10"/>
  </mergeCells>
  <conditionalFormatting sqref="B17:C17">
    <cfRule type="containsBlanks" dxfId="3" priority="3">
      <formula>LEN(TRIM(B17))=0</formula>
    </cfRule>
  </conditionalFormatting>
  <conditionalFormatting sqref="F17:F21">
    <cfRule type="containsBlanks" dxfId="2" priority="2">
      <formula>LEN(TRIM(F17))=0</formula>
    </cfRule>
  </conditionalFormatting>
  <conditionalFormatting sqref="G17:J17">
    <cfRule type="containsBlanks" dxfId="1" priority="1">
      <formula>LEN(TRIM(G17))=0</formula>
    </cfRule>
  </conditionalFormatting>
  <conditionalFormatting sqref="I5">
    <cfRule type="containsBlanks" priority="5">
      <formula>LEN(TRIM(I5))=0</formula>
    </cfRule>
  </conditionalFormatting>
  <conditionalFormatting sqref="I5:J5">
    <cfRule type="containsBlanks" dxfId="0" priority="4">
      <formula>LEN(TRIM(I5))=0</formula>
    </cfRule>
  </conditionalFormatting>
  <dataValidations count="1">
    <dataValidation allowBlank="1" showInputMessage="1" showErrorMessage="1" promptTitle="Reversions" prompt="Enter as a positive amount." sqref="F17:F21"/>
  </dataValidations>
  <hyperlinks>
    <hyperlink ref="B9:B10" r:id="rId1" display="Beginning"/>
    <hyperlink ref="B10" location="BegProjectBalances" display="Project Balance"/>
    <hyperlink ref="B9" location="BegProjectBalances" display="Beginning"/>
    <hyperlink ref="C8:C10" location="AdjustedBeginningProjectBalance" display="Adjusted "/>
    <hyperlink ref="H4" location="SumADM" display="Avg. Daily Membership"/>
    <hyperlink ref="A3" location="SumGen" display="Instruction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Alan</cp:lastModifiedBy>
  <dcterms:created xsi:type="dcterms:W3CDTF">2026-04-02T16:34:39Z</dcterms:created>
  <dcterms:modified xsi:type="dcterms:W3CDTF">2026-04-02T17:07:32Z</dcterms:modified>
</cp:coreProperties>
</file>